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31. GAZ 31-2024\Korespondencja\"/>
    </mc:Choice>
  </mc:AlternateContent>
  <xr:revisionPtr revIDLastSave="0" documentId="13_ncr:1_{BB1E7214-DC75-4994-AF79-1845F57615F5}" xr6:coauthVersionLast="47" xr6:coauthVersionMax="47" xr10:uidLastSave="{00000000-0000-0000-0000-000000000000}"/>
  <bookViews>
    <workbookView xWindow="-110" yWindow="-110" windowWidth="37870" windowHeight="21220" xr2:uid="{00000000-000D-0000-FFFF-FFFF00000000}"/>
  </bookViews>
  <sheets>
    <sheet name="Załącznik 7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" l="1"/>
  <c r="L14" i="2"/>
  <c r="L13" i="2"/>
  <c r="L12" i="2"/>
  <c r="L11" i="2"/>
  <c r="L10" i="2"/>
  <c r="L9" i="2"/>
  <c r="K9" i="2"/>
  <c r="L8" i="2"/>
  <c r="L7" i="2"/>
  <c r="L6" i="2"/>
  <c r="L5" i="2"/>
  <c r="H16" i="2"/>
  <c r="I12" i="2" l="1"/>
  <c r="J12" i="2" s="1"/>
  <c r="I10" i="2"/>
  <c r="J10" i="2" s="1"/>
  <c r="I9" i="2"/>
  <c r="J9" i="2" s="1"/>
  <c r="I7" i="2"/>
  <c r="J7" i="2" s="1"/>
  <c r="I8" i="2"/>
  <c r="J8" i="2" s="1"/>
  <c r="I11" i="2"/>
  <c r="J11" i="2" s="1"/>
  <c r="I13" i="2"/>
  <c r="J13" i="2" s="1"/>
  <c r="I14" i="2"/>
  <c r="J14" i="2" s="1"/>
  <c r="I15" i="2"/>
  <c r="J15" i="2" s="1"/>
  <c r="I5" i="2"/>
  <c r="J5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I6" i="2" l="1"/>
  <c r="J6" i="2" s="1"/>
  <c r="J16" i="2" s="1"/>
  <c r="I16" i="2" l="1"/>
</calcChain>
</file>

<file path=xl/sharedStrings.xml><?xml version="1.0" encoding="utf-8"?>
<sst xmlns="http://schemas.openxmlformats.org/spreadsheetml/2006/main" count="87" uniqueCount="60">
  <si>
    <t>Lp.</t>
  </si>
  <si>
    <t>Obiekt</t>
  </si>
  <si>
    <t>Adres obiektu</t>
  </si>
  <si>
    <t>Nr punktu poboru</t>
  </si>
  <si>
    <t>87-720 Ciechocinek</t>
  </si>
  <si>
    <t>BW-6</t>
  </si>
  <si>
    <t>BW-5</t>
  </si>
  <si>
    <t xml:space="preserve">Szpital Uzdrowiskowy Nr I </t>
  </si>
  <si>
    <t xml:space="preserve">Kotłownia Nr 1 </t>
  </si>
  <si>
    <t>Szpital Uzdrowiskowy Nr III MARKIEWICZ</t>
  </si>
  <si>
    <t xml:space="preserve">Zakład Produkcji Zdrojowej  </t>
  </si>
  <si>
    <t>BW-3.6</t>
  </si>
  <si>
    <t>Park Zdrojowy</t>
  </si>
  <si>
    <t>BW-3.12T</t>
  </si>
  <si>
    <t>Restauracja Zdrojowa</t>
  </si>
  <si>
    <t>zamówienie podstawowe</t>
  </si>
  <si>
    <t>opcja 30%</t>
  </si>
  <si>
    <t>miejscowość</t>
  </si>
  <si>
    <t xml:space="preserve">Leśna 3 </t>
  </si>
  <si>
    <t>Armii Krajowej 6</t>
  </si>
  <si>
    <t xml:space="preserve">Traugutta 6   </t>
  </si>
  <si>
    <t xml:space="preserve">Kościuszki 14  </t>
  </si>
  <si>
    <t xml:space="preserve">Staszica 5  </t>
  </si>
  <si>
    <t>Solna 6</t>
  </si>
  <si>
    <t xml:space="preserve">Staszica 5 </t>
  </si>
  <si>
    <t>Kościuszki 14</t>
  </si>
  <si>
    <t>Armii Krajowej 4</t>
  </si>
  <si>
    <t>Szpital Uzdrowiskowy Nr IV
Dom Zdrojowy</t>
  </si>
  <si>
    <t>Szpital Uzdrowiskowy Nr IV
Dom Zdrojowy - kuchnia</t>
  </si>
  <si>
    <t xml:space="preserve">Szpital Uzdrowiskowy Nr III
MARKIEWICZ- kuchnia  </t>
  </si>
  <si>
    <t xml:space="preserve">Budynek Bristol
(Pijalnia Wód Mineralnych) </t>
  </si>
  <si>
    <t xml:space="preserve"> Budynek Gołębnik
 (mieszkania)</t>
  </si>
  <si>
    <t>8018590365500019023026</t>
  </si>
  <si>
    <t>8018590365500019024900</t>
  </si>
  <si>
    <t>8018590365500019024153</t>
  </si>
  <si>
    <t>8018590365500019023965</t>
  </si>
  <si>
    <t>8018590365500019024801</t>
  </si>
  <si>
    <t>8018590365500019022265</t>
  </si>
  <si>
    <t>8018590365500019022661</t>
  </si>
  <si>
    <t>8018590365500022252390</t>
  </si>
  <si>
    <t>8018590365500023579465</t>
  </si>
  <si>
    <t>8018590365500021057934</t>
  </si>
  <si>
    <t>8018590365500030892595</t>
  </si>
  <si>
    <r>
      <t>Moc umowna</t>
    </r>
    <r>
      <rPr>
        <sz val="10"/>
        <color theme="1"/>
        <rFont val="Arial"/>
        <family val="2"/>
        <charset val="238"/>
      </rPr>
      <t xml:space="preserve"> [kWh]</t>
    </r>
  </si>
  <si>
    <r>
      <t>Zapotrzebowanie</t>
    </r>
    <r>
      <rPr>
        <sz val="10"/>
        <color theme="1"/>
        <rFont val="Arial"/>
        <family val="2"/>
        <charset val="238"/>
      </rPr>
      <t xml:space="preserve"> [kWh] </t>
    </r>
  </si>
  <si>
    <t>Razem:</t>
  </si>
  <si>
    <t>Grupa taryfowa</t>
  </si>
  <si>
    <t>ulica, nr</t>
  </si>
  <si>
    <t>Nr sprawy: XXX</t>
  </si>
  <si>
    <t>zam. podst.
+ opcja</t>
  </si>
  <si>
    <t>Sanatorium Uzdrowiskowe Nr VI GRAŻYNA</t>
  </si>
  <si>
    <t xml:space="preserve"> KP 31/08/2024</t>
  </si>
  <si>
    <t>% ochrony taryfowej</t>
  </si>
  <si>
    <t>Informacja
o akcyzie</t>
  </si>
  <si>
    <t>ochrona</t>
  </si>
  <si>
    <t>bez ochrony</t>
  </si>
  <si>
    <t>bez akcyzy</t>
  </si>
  <si>
    <t>z akcyzą</t>
  </si>
  <si>
    <t>Załącznik nr 7a - Aktualny</t>
  </si>
  <si>
    <t>Zestawienie punktów poboru gazu Uzdrowiska Ciechocinek SA oraz planowane zapotrzebowanie 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</si>
</sst>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 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5" xfId="0" applyFont="1" applyBorder="1" applyAlignment="1">
      <alignment vertical="center" wrapText="1"/>
    </xf>
    <xf numFmtId="3" fontId="3" fillId="0" borderId="5" xfId="0" applyNumberFormat="1" applyFont="1" applyBorder="1" applyAlignment="1">
      <alignment horizontal="right" vertical="center" indent="1"/>
    </xf>
    <xf numFmtId="49" fontId="3" fillId="0" borderId="5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2"/>
    </xf>
    <xf numFmtId="3" fontId="3" fillId="0" borderId="5" xfId="0" applyNumberFormat="1" applyFont="1" applyBorder="1" applyAlignment="1">
      <alignment horizontal="right" vertical="center" indent="2"/>
    </xf>
    <xf numFmtId="164" fontId="4" fillId="2" borderId="15" xfId="1" applyNumberFormat="1" applyFont="1" applyFill="1" applyBorder="1" applyAlignment="1">
      <alignment horizontal="right" vertical="center" wrapText="1" indent="1"/>
    </xf>
    <xf numFmtId="3" fontId="3" fillId="0" borderId="14" xfId="0" applyNumberFormat="1" applyFont="1" applyBorder="1" applyAlignment="1">
      <alignment horizontal="right" vertical="center" indent="1"/>
    </xf>
    <xf numFmtId="0" fontId="3" fillId="2" borderId="16" xfId="0" applyFont="1" applyFill="1" applyBorder="1" applyAlignment="1">
      <alignment horizontal="right" vertical="center" wrapText="1" indent="1"/>
    </xf>
    <xf numFmtId="3" fontId="2" fillId="2" borderId="17" xfId="0" applyNumberFormat="1" applyFont="1" applyFill="1" applyBorder="1" applyAlignment="1">
      <alignment horizontal="right" vertical="center" indent="1"/>
    </xf>
    <xf numFmtId="3" fontId="2" fillId="2" borderId="18" xfId="0" applyNumberFormat="1" applyFont="1" applyFill="1" applyBorder="1" applyAlignment="1">
      <alignment horizontal="right" vertical="center" indent="1"/>
    </xf>
    <xf numFmtId="164" fontId="4" fillId="2" borderId="19" xfId="1" applyNumberFormat="1" applyFont="1" applyFill="1" applyBorder="1" applyAlignment="1">
      <alignment horizontal="right" vertical="center" wrapText="1" indent="1"/>
    </xf>
    <xf numFmtId="0" fontId="2" fillId="0" borderId="0" xfId="0" applyFont="1" applyAlignment="1">
      <alignment horizontal="right"/>
    </xf>
    <xf numFmtId="0" fontId="6" fillId="0" borderId="0" xfId="0" applyFont="1"/>
    <xf numFmtId="0" fontId="8" fillId="2" borderId="5" xfId="0" applyFont="1" applyFill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/>
    </xf>
    <xf numFmtId="10" fontId="0" fillId="0" borderId="5" xfId="0" applyNumberForma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0" fontId="0" fillId="3" borderId="13" xfId="0" applyNumberFormat="1" applyFill="1" applyBorder="1" applyAlignment="1">
      <alignment horizontal="center" vertical="center"/>
    </xf>
    <xf numFmtId="10" fontId="0" fillId="3" borderId="5" xfId="0" applyNumberForma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3" fontId="3" fillId="4" borderId="5" xfId="0" applyNumberFormat="1" applyFont="1" applyFill="1" applyBorder="1" applyAlignment="1">
      <alignment horizontal="right" vertical="center" indent="2"/>
    </xf>
    <xf numFmtId="0" fontId="3" fillId="4" borderId="5" xfId="0" applyFont="1" applyFill="1" applyBorder="1" applyAlignment="1">
      <alignment horizontal="left" vertical="center" wrapText="1" indent="1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 indent="2"/>
    </xf>
    <xf numFmtId="3" fontId="3" fillId="4" borderId="5" xfId="0" applyNumberFormat="1" applyFont="1" applyFill="1" applyBorder="1" applyAlignment="1">
      <alignment horizontal="right" vertical="center" indent="1"/>
    </xf>
    <xf numFmtId="3" fontId="3" fillId="4" borderId="14" xfId="0" applyNumberFormat="1" applyFont="1" applyFill="1" applyBorder="1" applyAlignment="1">
      <alignment horizontal="right" vertical="center" indent="1"/>
    </xf>
    <xf numFmtId="0" fontId="3" fillId="4" borderId="21" xfId="0" applyFont="1" applyFill="1" applyBorder="1" applyAlignment="1">
      <alignment vertical="center" wrapText="1"/>
    </xf>
    <xf numFmtId="3" fontId="3" fillId="4" borderId="22" xfId="0" applyNumberFormat="1" applyFont="1" applyFill="1" applyBorder="1" applyAlignment="1">
      <alignment horizontal="right" vertical="center" indent="2"/>
    </xf>
    <xf numFmtId="0" fontId="3" fillId="4" borderId="22" xfId="0" applyFont="1" applyFill="1" applyBorder="1" applyAlignment="1">
      <alignment horizontal="left" vertical="center" wrapText="1" indent="1"/>
    </xf>
    <xf numFmtId="49" fontId="3" fillId="4" borderId="22" xfId="0" applyNumberFormat="1" applyFont="1" applyFill="1" applyBorder="1" applyAlignment="1">
      <alignment horizontal="center" vertical="center" wrapText="1"/>
    </xf>
    <xf numFmtId="10" fontId="0" fillId="3" borderId="16" xfId="0" applyNumberFormat="1" applyFill="1" applyBorder="1" applyAlignment="1">
      <alignment horizontal="center" vertical="center"/>
    </xf>
    <xf numFmtId="10" fontId="0" fillId="3" borderId="17" xfId="0" applyNumberForma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F2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selection activeCell="A2" sqref="A2:J2"/>
    </sheetView>
  </sheetViews>
  <sheetFormatPr defaultRowHeight="14.5"/>
  <cols>
    <col min="1" max="1" width="5" bestFit="1" customWidth="1"/>
    <col min="2" max="2" width="24.453125" customWidth="1"/>
    <col min="3" max="3" width="9.26953125" customWidth="1"/>
    <col min="4" max="4" width="16.26953125" customWidth="1"/>
    <col min="5" max="5" width="13.453125" customWidth="1"/>
    <col min="6" max="6" width="23.7265625" customWidth="1"/>
    <col min="7" max="7" width="12.7265625" customWidth="1"/>
    <col min="8" max="10" width="12.26953125" customWidth="1"/>
  </cols>
  <sheetData>
    <row r="1" spans="1:13">
      <c r="A1" s="15" t="s">
        <v>48</v>
      </c>
      <c r="B1" t="s">
        <v>51</v>
      </c>
      <c r="J1" s="14"/>
      <c r="M1" s="14" t="s">
        <v>58</v>
      </c>
    </row>
    <row r="2" spans="1:13" ht="25.5" customHeight="1" thickBot="1">
      <c r="A2" s="43" t="s">
        <v>59</v>
      </c>
      <c r="B2" s="43"/>
      <c r="C2" s="43"/>
      <c r="D2" s="43"/>
      <c r="E2" s="43"/>
      <c r="F2" s="43"/>
      <c r="G2" s="43"/>
      <c r="H2" s="43"/>
      <c r="I2" s="43"/>
      <c r="J2" s="43"/>
    </row>
    <row r="3" spans="1:13" ht="20.25" customHeight="1">
      <c r="A3" s="53" t="s">
        <v>0</v>
      </c>
      <c r="B3" s="51" t="s">
        <v>1</v>
      </c>
      <c r="C3" s="51" t="s">
        <v>43</v>
      </c>
      <c r="D3" s="47" t="s">
        <v>2</v>
      </c>
      <c r="E3" s="50"/>
      <c r="F3" s="55" t="s">
        <v>3</v>
      </c>
      <c r="G3" s="55" t="s">
        <v>46</v>
      </c>
      <c r="H3" s="47" t="s">
        <v>44</v>
      </c>
      <c r="I3" s="48"/>
      <c r="J3" s="49"/>
      <c r="K3" s="39" t="s">
        <v>52</v>
      </c>
      <c r="L3" s="40"/>
      <c r="M3" s="41" t="s">
        <v>53</v>
      </c>
    </row>
    <row r="4" spans="1:13" ht="25" customHeight="1">
      <c r="A4" s="54"/>
      <c r="B4" s="52"/>
      <c r="C4" s="52"/>
      <c r="D4" s="4" t="s">
        <v>47</v>
      </c>
      <c r="E4" s="4" t="s">
        <v>17</v>
      </c>
      <c r="F4" s="56"/>
      <c r="G4" s="56"/>
      <c r="H4" s="16" t="s">
        <v>15</v>
      </c>
      <c r="I4" s="16" t="s">
        <v>16</v>
      </c>
      <c r="J4" s="37" t="s">
        <v>49</v>
      </c>
      <c r="K4" s="38" t="s">
        <v>54</v>
      </c>
      <c r="L4" s="16" t="s">
        <v>55</v>
      </c>
      <c r="M4" s="42"/>
    </row>
    <row r="5" spans="1:13" ht="25">
      <c r="A5" s="8">
        <v>1</v>
      </c>
      <c r="B5" s="1" t="s">
        <v>27</v>
      </c>
      <c r="C5" s="7">
        <v>1278</v>
      </c>
      <c r="D5" s="5" t="s">
        <v>18</v>
      </c>
      <c r="E5" s="5" t="s">
        <v>4</v>
      </c>
      <c r="F5" s="3" t="s">
        <v>32</v>
      </c>
      <c r="G5" s="6" t="s">
        <v>5</v>
      </c>
      <c r="H5" s="2">
        <v>2900302</v>
      </c>
      <c r="I5" s="2">
        <f>INT(H5*30%)</f>
        <v>870090</v>
      </c>
      <c r="J5" s="9">
        <f>SUM(H5:I5)</f>
        <v>3770392</v>
      </c>
      <c r="K5" s="17">
        <v>0.7056</v>
      </c>
      <c r="L5" s="18">
        <f>100%-K5</f>
        <v>0.2944</v>
      </c>
      <c r="M5" s="19" t="s">
        <v>56</v>
      </c>
    </row>
    <row r="6" spans="1:13" ht="25">
      <c r="A6" s="8">
        <f>A5+1</f>
        <v>2</v>
      </c>
      <c r="B6" s="1" t="s">
        <v>28</v>
      </c>
      <c r="C6" s="7">
        <v>300</v>
      </c>
      <c r="D6" s="5" t="s">
        <v>18</v>
      </c>
      <c r="E6" s="5" t="s">
        <v>4</v>
      </c>
      <c r="F6" s="3" t="s">
        <v>33</v>
      </c>
      <c r="G6" s="6" t="s">
        <v>6</v>
      </c>
      <c r="H6" s="2">
        <v>262188</v>
      </c>
      <c r="I6" s="2">
        <f t="shared" ref="I6:I15" si="0">INT(H6*30%)</f>
        <v>78656</v>
      </c>
      <c r="J6" s="9">
        <f t="shared" ref="J6:J15" si="1">SUM(H6:I6)</f>
        <v>340844</v>
      </c>
      <c r="K6" s="17">
        <v>0.7056</v>
      </c>
      <c r="L6" s="18">
        <f t="shared" ref="L6:L15" si="2">100%-K6</f>
        <v>0.2944</v>
      </c>
      <c r="M6" s="19" t="s">
        <v>56</v>
      </c>
    </row>
    <row r="7" spans="1:13" ht="25">
      <c r="A7" s="8">
        <f t="shared" ref="A7:A15" si="3">A6+1</f>
        <v>3</v>
      </c>
      <c r="B7" s="1" t="s">
        <v>7</v>
      </c>
      <c r="C7" s="7">
        <v>722</v>
      </c>
      <c r="D7" s="5" t="s">
        <v>19</v>
      </c>
      <c r="E7" s="5" t="s">
        <v>4</v>
      </c>
      <c r="F7" s="3" t="s">
        <v>34</v>
      </c>
      <c r="G7" s="6" t="s">
        <v>5</v>
      </c>
      <c r="H7" s="2">
        <v>1835020</v>
      </c>
      <c r="I7" s="2">
        <f t="shared" si="0"/>
        <v>550506</v>
      </c>
      <c r="J7" s="9">
        <f t="shared" si="1"/>
        <v>2385526</v>
      </c>
      <c r="K7" s="17">
        <v>0.87270000000000003</v>
      </c>
      <c r="L7" s="18">
        <f t="shared" si="2"/>
        <v>0.12729999999999997</v>
      </c>
      <c r="M7" s="19" t="s">
        <v>56</v>
      </c>
    </row>
    <row r="8" spans="1:13" ht="25">
      <c r="A8" s="8">
        <f t="shared" si="3"/>
        <v>4</v>
      </c>
      <c r="B8" s="1" t="s">
        <v>50</v>
      </c>
      <c r="C8" s="7">
        <v>444</v>
      </c>
      <c r="D8" s="5" t="s">
        <v>20</v>
      </c>
      <c r="E8" s="5" t="s">
        <v>4</v>
      </c>
      <c r="F8" s="3" t="s">
        <v>35</v>
      </c>
      <c r="G8" s="6" t="s">
        <v>6</v>
      </c>
      <c r="H8" s="2">
        <v>888932</v>
      </c>
      <c r="I8" s="2">
        <f t="shared" si="0"/>
        <v>266679</v>
      </c>
      <c r="J8" s="9">
        <f t="shared" si="1"/>
        <v>1155611</v>
      </c>
      <c r="K8" s="17">
        <v>0.82640000000000002</v>
      </c>
      <c r="L8" s="18">
        <f t="shared" si="2"/>
        <v>0.17359999999999998</v>
      </c>
      <c r="M8" s="19" t="s">
        <v>56</v>
      </c>
    </row>
    <row r="9" spans="1:13" ht="25">
      <c r="A9" s="8">
        <f t="shared" si="3"/>
        <v>5</v>
      </c>
      <c r="B9" s="1" t="s">
        <v>8</v>
      </c>
      <c r="C9" s="7">
        <v>400</v>
      </c>
      <c r="D9" s="5" t="s">
        <v>21</v>
      </c>
      <c r="E9" s="5" t="s">
        <v>4</v>
      </c>
      <c r="F9" s="3" t="s">
        <v>36</v>
      </c>
      <c r="G9" s="6" t="s">
        <v>6</v>
      </c>
      <c r="H9" s="2">
        <v>540665</v>
      </c>
      <c r="I9" s="2">
        <f t="shared" si="0"/>
        <v>162199</v>
      </c>
      <c r="J9" s="9">
        <f t="shared" si="1"/>
        <v>702864</v>
      </c>
      <c r="K9" s="17">
        <f>50.08%+37.55%</f>
        <v>0.87629999999999997</v>
      </c>
      <c r="L9" s="18">
        <f t="shared" si="2"/>
        <v>0.12370000000000003</v>
      </c>
      <c r="M9" s="19" t="s">
        <v>56</v>
      </c>
    </row>
    <row r="10" spans="1:13" ht="25">
      <c r="A10" s="8">
        <f t="shared" si="3"/>
        <v>6</v>
      </c>
      <c r="B10" s="1" t="s">
        <v>9</v>
      </c>
      <c r="C10" s="7">
        <v>400</v>
      </c>
      <c r="D10" s="5" t="s">
        <v>22</v>
      </c>
      <c r="E10" s="5" t="s">
        <v>4</v>
      </c>
      <c r="F10" s="3" t="s">
        <v>37</v>
      </c>
      <c r="G10" s="6" t="s">
        <v>6</v>
      </c>
      <c r="H10" s="2">
        <v>908915</v>
      </c>
      <c r="I10" s="2">
        <f t="shared" si="0"/>
        <v>272674</v>
      </c>
      <c r="J10" s="9">
        <f t="shared" si="1"/>
        <v>1181589</v>
      </c>
      <c r="K10" s="17">
        <v>0.8579</v>
      </c>
      <c r="L10" s="18">
        <f t="shared" si="2"/>
        <v>0.1421</v>
      </c>
      <c r="M10" s="19" t="s">
        <v>56</v>
      </c>
    </row>
    <row r="11" spans="1:13" ht="25">
      <c r="A11" s="8">
        <f t="shared" si="3"/>
        <v>7</v>
      </c>
      <c r="B11" s="23" t="s">
        <v>10</v>
      </c>
      <c r="C11" s="24">
        <v>889</v>
      </c>
      <c r="D11" s="25" t="s">
        <v>23</v>
      </c>
      <c r="E11" s="25" t="s">
        <v>4</v>
      </c>
      <c r="F11" s="26" t="s">
        <v>38</v>
      </c>
      <c r="G11" s="27" t="s">
        <v>5</v>
      </c>
      <c r="H11" s="28">
        <v>1062228</v>
      </c>
      <c r="I11" s="28">
        <f t="shared" si="0"/>
        <v>318668</v>
      </c>
      <c r="J11" s="29">
        <f t="shared" si="1"/>
        <v>1380896</v>
      </c>
      <c r="K11" s="20">
        <v>0</v>
      </c>
      <c r="L11" s="21">
        <f t="shared" si="2"/>
        <v>1</v>
      </c>
      <c r="M11" s="22" t="s">
        <v>57</v>
      </c>
    </row>
    <row r="12" spans="1:13" ht="25">
      <c r="A12" s="8">
        <f t="shared" si="3"/>
        <v>8</v>
      </c>
      <c r="B12" s="1" t="s">
        <v>29</v>
      </c>
      <c r="C12" s="7"/>
      <c r="D12" s="5" t="s">
        <v>24</v>
      </c>
      <c r="E12" s="5" t="s">
        <v>4</v>
      </c>
      <c r="F12" s="3" t="s">
        <v>39</v>
      </c>
      <c r="G12" s="6" t="s">
        <v>11</v>
      </c>
      <c r="H12" s="2">
        <v>36772</v>
      </c>
      <c r="I12" s="2">
        <f t="shared" si="0"/>
        <v>11031</v>
      </c>
      <c r="J12" s="9">
        <f t="shared" si="1"/>
        <v>47803</v>
      </c>
      <c r="K12" s="17">
        <v>0.8579</v>
      </c>
      <c r="L12" s="18">
        <f t="shared" si="2"/>
        <v>0.1421</v>
      </c>
      <c r="M12" s="19" t="s">
        <v>56</v>
      </c>
    </row>
    <row r="13" spans="1:13" ht="25">
      <c r="A13" s="8">
        <f t="shared" si="3"/>
        <v>9</v>
      </c>
      <c r="B13" s="23" t="s">
        <v>30</v>
      </c>
      <c r="C13" s="24"/>
      <c r="D13" s="25" t="s">
        <v>12</v>
      </c>
      <c r="E13" s="25" t="s">
        <v>4</v>
      </c>
      <c r="F13" s="26" t="s">
        <v>40</v>
      </c>
      <c r="G13" s="27" t="s">
        <v>13</v>
      </c>
      <c r="H13" s="28">
        <v>18518</v>
      </c>
      <c r="I13" s="28">
        <f t="shared" si="0"/>
        <v>5555</v>
      </c>
      <c r="J13" s="29">
        <f t="shared" si="1"/>
        <v>24073</v>
      </c>
      <c r="K13" s="20">
        <v>0</v>
      </c>
      <c r="L13" s="21">
        <f t="shared" si="2"/>
        <v>1</v>
      </c>
      <c r="M13" s="22" t="s">
        <v>57</v>
      </c>
    </row>
    <row r="14" spans="1:13" ht="25">
      <c r="A14" s="8">
        <f t="shared" si="3"/>
        <v>10</v>
      </c>
      <c r="B14" s="23" t="s">
        <v>31</v>
      </c>
      <c r="C14" s="24"/>
      <c r="D14" s="25" t="s">
        <v>25</v>
      </c>
      <c r="E14" s="25" t="s">
        <v>4</v>
      </c>
      <c r="F14" s="26" t="s">
        <v>41</v>
      </c>
      <c r="G14" s="27" t="s">
        <v>11</v>
      </c>
      <c r="H14" s="28">
        <v>41303</v>
      </c>
      <c r="I14" s="28">
        <f t="shared" si="0"/>
        <v>12390</v>
      </c>
      <c r="J14" s="29">
        <f t="shared" si="1"/>
        <v>53693</v>
      </c>
      <c r="K14" s="20">
        <v>1</v>
      </c>
      <c r="L14" s="21">
        <f t="shared" si="2"/>
        <v>0</v>
      </c>
      <c r="M14" s="22" t="s">
        <v>57</v>
      </c>
    </row>
    <row r="15" spans="1:13" ht="25.5" thickBot="1">
      <c r="A15" s="13">
        <f t="shared" si="3"/>
        <v>11</v>
      </c>
      <c r="B15" s="30" t="s">
        <v>14</v>
      </c>
      <c r="C15" s="31"/>
      <c r="D15" s="32" t="s">
        <v>26</v>
      </c>
      <c r="E15" s="32" t="s">
        <v>4</v>
      </c>
      <c r="F15" s="33" t="s">
        <v>42</v>
      </c>
      <c r="G15" s="27" t="s">
        <v>11</v>
      </c>
      <c r="H15" s="28">
        <v>34010</v>
      </c>
      <c r="I15" s="28">
        <f t="shared" si="0"/>
        <v>10203</v>
      </c>
      <c r="J15" s="29">
        <f t="shared" si="1"/>
        <v>44213</v>
      </c>
      <c r="K15" s="34">
        <v>0</v>
      </c>
      <c r="L15" s="35">
        <f t="shared" si="2"/>
        <v>1</v>
      </c>
      <c r="M15" s="36" t="s">
        <v>57</v>
      </c>
    </row>
    <row r="16" spans="1:13" ht="25.5" customHeight="1" thickBot="1">
      <c r="A16" s="44"/>
      <c r="B16" s="45"/>
      <c r="C16" s="45"/>
      <c r="D16" s="45"/>
      <c r="E16" s="45"/>
      <c r="F16" s="46"/>
      <c r="G16" s="10" t="s">
        <v>45</v>
      </c>
      <c r="H16" s="11">
        <f>SUM(H5:H15)</f>
        <v>8528853</v>
      </c>
      <c r="I16" s="11">
        <f t="shared" ref="I16" si="4">SUM(I5:I15)</f>
        <v>2558651</v>
      </c>
      <c r="J16" s="12">
        <f>SUM(J5:J15)</f>
        <v>11087504</v>
      </c>
    </row>
  </sheetData>
  <mergeCells count="11">
    <mergeCell ref="K3:L3"/>
    <mergeCell ref="M3:M4"/>
    <mergeCell ref="A2:J2"/>
    <mergeCell ref="A16:F16"/>
    <mergeCell ref="H3:J3"/>
    <mergeCell ref="D3:E3"/>
    <mergeCell ref="B3:B4"/>
    <mergeCell ref="C3:C4"/>
    <mergeCell ref="A3:A4"/>
    <mergeCell ref="F3:F4"/>
    <mergeCell ref="G3:G4"/>
  </mergeCells>
  <printOptions horizontalCentered="1" verticalCentered="1"/>
  <pageMargins left="0" right="0" top="0.39370078740157483" bottom="0.3937007874015748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</dc:creator>
  <cp:lastModifiedBy>Sekretariat UC S.A.</cp:lastModifiedBy>
  <cp:lastPrinted>2024-09-05T12:39:19Z</cp:lastPrinted>
  <dcterms:created xsi:type="dcterms:W3CDTF">2023-08-31T11:13:03Z</dcterms:created>
  <dcterms:modified xsi:type="dcterms:W3CDTF">2024-09-19T11:45:01Z</dcterms:modified>
</cp:coreProperties>
</file>