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kulkowska\Documents\rb\"/>
    </mc:Choice>
  </mc:AlternateContent>
  <xr:revisionPtr revIDLastSave="0" documentId="13_ncr:1_{C7C75BEA-3BD6-4794-8C44-28EC87AD1584}" xr6:coauthVersionLast="47" xr6:coauthVersionMax="47" xr10:uidLastSave="{00000000-0000-0000-0000-000000000000}"/>
  <bookViews>
    <workbookView xWindow="-120" yWindow="-120" windowWidth="29040" windowHeight="15840" xr2:uid="{1F73724B-172F-F448-B183-568A60E825AD}"/>
  </bookViews>
  <sheets>
    <sheet name="Budynek C" sheetId="2" r:id="rId1"/>
  </sheets>
  <definedNames>
    <definedName name="_xlnm.Print_Area" localSheetId="0">'Budynek C'!$B$2:$M$45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2" l="1"/>
  <c r="M34" i="2" l="1"/>
  <c r="B34" i="2"/>
  <c r="B35" i="2" s="1"/>
  <c r="B36" i="2" s="1"/>
  <c r="B37" i="2" s="1"/>
  <c r="B38" i="2" s="1"/>
  <c r="M33" i="2"/>
  <c r="G32" i="2"/>
  <c r="H32" i="2" s="1"/>
  <c r="J32" i="2" s="1"/>
  <c r="M32" i="2" s="1"/>
  <c r="H31" i="2"/>
  <c r="J31" i="2" s="1"/>
  <c r="M31" i="2" s="1"/>
  <c r="H30" i="2"/>
  <c r="J30" i="2" s="1"/>
  <c r="M30" i="2" s="1"/>
  <c r="G26" i="2"/>
  <c r="D26" i="2"/>
  <c r="I26" i="2" s="1"/>
  <c r="J26" i="2" s="1"/>
  <c r="M26" i="2" s="1"/>
  <c r="F25" i="2"/>
  <c r="G24" i="2"/>
  <c r="F24" i="2"/>
  <c r="G23" i="2"/>
  <c r="F23" i="2"/>
  <c r="G18" i="2"/>
  <c r="J18" i="2" s="1"/>
  <c r="M17" i="2"/>
  <c r="D16" i="2"/>
  <c r="H16" i="2" s="1"/>
  <c r="I16" i="2" s="1"/>
  <c r="J16" i="2" s="1"/>
  <c r="M16" i="2" s="1"/>
  <c r="D15" i="2"/>
  <c r="H15" i="2" s="1"/>
  <c r="I15" i="2" s="1"/>
  <c r="J15" i="2" s="1"/>
  <c r="M15" i="2" s="1"/>
  <c r="H14" i="2"/>
  <c r="D13" i="2"/>
  <c r="H13" i="2" s="1"/>
  <c r="J36" i="2" s="1"/>
  <c r="M36" i="2" s="1"/>
  <c r="G12" i="2"/>
  <c r="J12" i="2" s="1"/>
  <c r="M12" i="2" s="1"/>
  <c r="B12" i="2"/>
  <c r="B13" i="2" s="1"/>
  <c r="B14" i="2" s="1"/>
  <c r="B15" i="2" s="1"/>
  <c r="B16" i="2" s="1"/>
  <c r="B17" i="2" s="1"/>
  <c r="B18" i="2" s="1"/>
  <c r="B19" i="2" s="1"/>
  <c r="G11" i="2"/>
  <c r="D11" i="2"/>
  <c r="G10" i="2"/>
  <c r="G25" i="2" s="1"/>
  <c r="H25" i="2" s="1"/>
  <c r="J25" i="2" s="1"/>
  <c r="M25" i="2" s="1"/>
  <c r="H9" i="2"/>
  <c r="I9" i="2" s="1"/>
  <c r="J9" i="2" s="1"/>
  <c r="M9" i="2" s="1"/>
  <c r="H8" i="2"/>
  <c r="I8" i="2" s="1"/>
  <c r="J8" i="2" s="1"/>
  <c r="M8" i="2" s="1"/>
  <c r="M5" i="2"/>
  <c r="M4" i="2"/>
  <c r="G29" i="2" l="1"/>
  <c r="J29" i="2" s="1"/>
  <c r="M29" i="2" s="1"/>
  <c r="I11" i="2"/>
  <c r="J11" i="2" s="1"/>
  <c r="M11" i="2" s="1"/>
  <c r="H24" i="2"/>
  <c r="J24" i="2" s="1"/>
  <c r="M24" i="2" s="1"/>
  <c r="H23" i="2"/>
  <c r="J23" i="2" s="1"/>
  <c r="M23" i="2" s="1"/>
  <c r="M18" i="2"/>
  <c r="J27" i="2"/>
  <c r="J35" i="2"/>
  <c r="I14" i="2"/>
  <c r="J14" i="2" s="1"/>
  <c r="M14" i="2" s="1"/>
  <c r="J37" i="2"/>
  <c r="M37" i="2" s="1"/>
  <c r="H10" i="2"/>
  <c r="I10" i="2" s="1"/>
  <c r="J10" i="2" s="1"/>
  <c r="M10" i="2" s="1"/>
  <c r="I13" i="2"/>
  <c r="J13" i="2" s="1"/>
  <c r="M13" i="2" s="1"/>
  <c r="J38" i="2" l="1"/>
  <c r="M38" i="2" s="1"/>
  <c r="M35" i="2"/>
  <c r="M27" i="2"/>
  <c r="J28" i="2"/>
  <c r="M28" i="2" s="1"/>
  <c r="J19" i="2"/>
  <c r="M19" i="2" s="1"/>
  <c r="M7" i="2" s="1"/>
  <c r="M21" i="2" l="1"/>
  <c r="M40" i="2" s="1"/>
</calcChain>
</file>

<file path=xl/sharedStrings.xml><?xml version="1.0" encoding="utf-8"?>
<sst xmlns="http://schemas.openxmlformats.org/spreadsheetml/2006/main" count="81" uniqueCount="49">
  <si>
    <t>ilość</t>
  </si>
  <si>
    <t xml:space="preserve">ROZBIÓRKI </t>
  </si>
  <si>
    <t xml:space="preserve">Demontaż instalacji elektrycznej zamocowaniej na deskach </t>
  </si>
  <si>
    <t>m</t>
  </si>
  <si>
    <t>szt</t>
  </si>
  <si>
    <t>m2</t>
  </si>
  <si>
    <t>m3</t>
  </si>
  <si>
    <t>Podkonstrukcja pod deski elewacyjne. Zbijaki z łaty 40/60mm co 60cm</t>
  </si>
  <si>
    <t>mb</t>
  </si>
  <si>
    <t>Demontaż zamocowań stalowych kątwników itp.</t>
  </si>
  <si>
    <t>kpl</t>
  </si>
  <si>
    <t>Wywóz i utylizacja śmieci (wsp spólchnienia 1,5)</t>
  </si>
  <si>
    <t>PRACE ORGANIZACYJNE</t>
  </si>
  <si>
    <t>PRACE BUDOWLANE</t>
  </si>
  <si>
    <t>Wygrodzenie, zaplecze , rusztowanie, prace porządkowe</t>
  </si>
  <si>
    <t>Demontaż brązowych desek od frontu boksów dla psów 3 szt 25mm / 200mm /Boksy Przód/</t>
  </si>
  <si>
    <t>Rozbiórka wełny mineralnej z elewacji wentylowanej</t>
  </si>
  <si>
    <t xml:space="preserve">Dostawa  montaż płyty OSB gr 22m </t>
  </si>
  <si>
    <t>Podkonstrukcja drewniana pod elewację wentylowaną wykonana z łat 40/60 co 30cm, impregnowana przeciw grzybicznie ciśnieniowo mocowana do płyty OSB</t>
  </si>
  <si>
    <t xml:space="preserve">Wbudowanie membrany wiatroizolacyjnej </t>
  </si>
  <si>
    <t>Wbudowanie kontrłat 25/40mm do podkonstrukcji pionowej w celu wykonania pustki powietrznej do wentylacji</t>
  </si>
  <si>
    <t xml:space="preserve">Elewacja wentylowana budynku </t>
  </si>
  <si>
    <t>Elewacja wentylowana z desek - biała. Deska gr 22mm</t>
  </si>
  <si>
    <t>I</t>
  </si>
  <si>
    <t>II</t>
  </si>
  <si>
    <t>III</t>
  </si>
  <si>
    <t xml:space="preserve">Odtworzenie mocowania do desek wygradzających boksy dla psów oraz desek frontowych </t>
  </si>
  <si>
    <t>Demontaż brązowych desek wygradzających boksy dla psów 2 szt 25mm / 200mm / Boksy z boku/</t>
  </si>
  <si>
    <t>cena jd</t>
  </si>
  <si>
    <t>1.1</t>
  </si>
  <si>
    <t>1.2</t>
  </si>
  <si>
    <t>1.3</t>
  </si>
  <si>
    <t>1.4</t>
  </si>
  <si>
    <t>1.5</t>
  </si>
  <si>
    <t>1.6</t>
  </si>
  <si>
    <t>Wartość </t>
  </si>
  <si>
    <t>j.m</t>
  </si>
  <si>
    <t xml:space="preserve">Uzupełniene izolacji poziomej na suficie z wełny mineralnej gr 15cm </t>
  </si>
  <si>
    <t xml:space="preserve">netto </t>
  </si>
  <si>
    <t xml:space="preserve">Dostawa i montaż wełny lamelowej gr 15cm mocowanej mechanicznie do plyty OSB i podkonstrukcji pionowej </t>
  </si>
  <si>
    <t>Elewacja z desek drewnianych sosnowych mocowanych na pióro i wpust o wymiarach w zakresie gr 18-22mm x 120-140 x 25000-3000mm mocowana co 300mm do podkonstrukcji pionowej. Malowana 3 krotnie bezbarwną lakierobejcą</t>
  </si>
  <si>
    <t xml:space="preserve">Malowanie desek wygradzających na brązowo farba elewacyjna do podłoży drewnianaych. </t>
  </si>
  <si>
    <t xml:space="preserve">Malowanie elewacji wentylowanej na biało farba elewacyjna do podłoży drewnianaych. </t>
  </si>
  <si>
    <t xml:space="preserve">Dostawa i montaż 2 desek elewacyjnych gr 32mm szer 180-200mm na ścianie frontowej boksów. </t>
  </si>
  <si>
    <t xml:space="preserve">Dostawa i montaż 3 desek elewacyjnych gr 32mm szer 180-200mm pomiędzy boksami. </t>
  </si>
  <si>
    <r>
      <rPr>
        <b/>
        <sz val="12"/>
        <color rgb="FFFF0000"/>
        <rFont val="Calibri (Tekst podstawowy)_x0000_"/>
        <charset val="238"/>
      </rPr>
      <t>PRZEDMIAR</t>
    </r>
    <r>
      <rPr>
        <b/>
        <sz val="12"/>
        <color theme="1"/>
        <rFont val="Calibri"/>
        <family val="2"/>
        <scheme val="minor"/>
      </rPr>
      <t xml:space="preserve"> PRAC DOTYCZĄCYCH  WYKOŃCZENIA ELEMENTÓW DREWNIANYCH  NA ELEWACJI BUDYNKU </t>
    </r>
    <r>
      <rPr>
        <b/>
        <sz val="12"/>
        <color rgb="FFFF0000"/>
        <rFont val="Calibri (Tekst podstawowy)_x0000_"/>
        <charset val="238"/>
      </rPr>
      <t>C</t>
    </r>
  </si>
  <si>
    <r>
      <t xml:space="preserve">Razem wartość prac dla budynku </t>
    </r>
    <r>
      <rPr>
        <b/>
        <sz val="12"/>
        <color rgb="FFFF0000"/>
        <rFont val="Calibri (Tekst podstawowy)_x0000_"/>
        <charset val="238"/>
      </rPr>
      <t>C:</t>
    </r>
  </si>
  <si>
    <t>Wykoanie obróbki blacharskiej o szer w rozwinięciu do 30cm od spodu elewacji drewnianej </t>
  </si>
  <si>
    <t>Gdansk, dnia …...............2024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</si>
</sst>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0\ &quot;zł&quot;"/>
  </numFmts>
  <fonts count="4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Tekst podstawowy)_x0000_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66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0" borderId="2" xfId="0" applyNumberFormat="1" applyBorder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vertical="center"/>
    </xf>
    <xf numFmtId="166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6" fontId="0" fillId="2" borderId="1" xfId="0" applyNumberForma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166" fontId="0" fillId="2" borderId="2" xfId="0" applyNumberForma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vertic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2" xfId="0" applyNumberFormat="1" applyFill="1" applyBorder="1" applyAlignment="1">
      <alignment vertical="center"/>
    </xf>
    <xf numFmtId="166" fontId="0" fillId="0" borderId="0" xfId="0" applyNumberForma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4" fontId="0" fillId="0" borderId="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FF4DE-7BC1-4647-8BB5-0F3120F7E66E}">
  <sheetPr>
    <pageSetUpPr fitToPage="1"/>
  </sheetPr>
  <dimension ref="B2:M42"/>
  <sheetViews>
    <sheetView tabSelected="1" topLeftCell="A10" zoomScale="125" workbookViewId="0">
      <selection activeCell="P6" sqref="P6"/>
    </sheetView>
  </sheetViews>
  <sheetFormatPr defaultColWidth="10.875" defaultRowHeight="15.75"/>
  <cols>
    <col min="1" max="1" width="10.875" style="1"/>
    <col min="2" max="2" width="4.875" style="2" customWidth="1"/>
    <col min="3" max="3" width="55.375" style="4" customWidth="1"/>
    <col min="4" max="4" width="4.875" style="2" customWidth="1"/>
    <col min="5" max="5" width="5.875" style="2" customWidth="1"/>
    <col min="6" max="6" width="8.5" style="2" customWidth="1"/>
    <col min="7" max="7" width="6.875" style="2" customWidth="1"/>
    <col min="8" max="8" width="5.875" style="1" customWidth="1"/>
    <col min="9" max="9" width="4.625" style="1" customWidth="1"/>
    <col min="10" max="10" width="6.875" style="1" bestFit="1" customWidth="1"/>
    <col min="11" max="11" width="3.875" style="1" bestFit="1" customWidth="1"/>
    <col min="12" max="12" width="10.875" style="5"/>
    <col min="13" max="13" width="12" style="1" bestFit="1" customWidth="1"/>
    <col min="14" max="16384" width="10.875" style="1"/>
  </cols>
  <sheetData>
    <row r="2" spans="2:13" ht="31.5">
      <c r="C2" s="43" t="s">
        <v>45</v>
      </c>
      <c r="L2" s="1"/>
      <c r="M2" s="40" t="s">
        <v>48</v>
      </c>
    </row>
    <row r="3" spans="2:13">
      <c r="D3" s="2" t="s">
        <v>4</v>
      </c>
      <c r="F3" s="2" t="s">
        <v>3</v>
      </c>
      <c r="G3" s="2" t="s">
        <v>3</v>
      </c>
      <c r="H3" s="2" t="s">
        <v>5</v>
      </c>
      <c r="I3" s="2" t="s">
        <v>6</v>
      </c>
      <c r="J3" s="2" t="s">
        <v>0</v>
      </c>
      <c r="K3" s="1" t="s">
        <v>36</v>
      </c>
      <c r="L3" s="5" t="s">
        <v>28</v>
      </c>
      <c r="M3" s="2" t="s">
        <v>35</v>
      </c>
    </row>
    <row r="4" spans="2:13">
      <c r="B4" s="26" t="s">
        <v>23</v>
      </c>
      <c r="C4" s="27" t="s">
        <v>12</v>
      </c>
      <c r="D4" s="28"/>
      <c r="E4" s="28"/>
      <c r="F4" s="28"/>
      <c r="G4" s="28"/>
      <c r="H4" s="29"/>
      <c r="I4" s="29"/>
      <c r="J4" s="29"/>
      <c r="K4" s="29"/>
      <c r="L4" s="30"/>
      <c r="M4" s="31">
        <f>M5</f>
        <v>0</v>
      </c>
    </row>
    <row r="5" spans="2:13">
      <c r="B5" s="7">
        <v>1</v>
      </c>
      <c r="C5" s="8" t="s">
        <v>14</v>
      </c>
      <c r="D5" s="7"/>
      <c r="E5" s="7"/>
      <c r="F5" s="7"/>
      <c r="G5" s="7"/>
      <c r="H5" s="7"/>
      <c r="I5" s="7"/>
      <c r="J5" s="9">
        <v>1</v>
      </c>
      <c r="K5" s="9" t="s">
        <v>10</v>
      </c>
      <c r="L5" s="10"/>
      <c r="M5" s="11">
        <f>J5*L5</f>
        <v>0</v>
      </c>
    </row>
    <row r="6" spans="2:13">
      <c r="B6" s="7"/>
      <c r="C6" s="8"/>
      <c r="D6" s="7"/>
      <c r="E6" s="7"/>
      <c r="F6" s="7"/>
      <c r="G6" s="7"/>
      <c r="H6" s="7"/>
      <c r="I6" s="7"/>
      <c r="J6" s="9"/>
      <c r="K6" s="9"/>
      <c r="L6" s="10"/>
      <c r="M6" s="11"/>
    </row>
    <row r="7" spans="2:13">
      <c r="B7" s="32" t="s">
        <v>24</v>
      </c>
      <c r="C7" s="33" t="s">
        <v>1</v>
      </c>
      <c r="D7" s="34"/>
      <c r="E7" s="34"/>
      <c r="F7" s="34"/>
      <c r="G7" s="34"/>
      <c r="H7" s="34"/>
      <c r="I7" s="34"/>
      <c r="J7" s="35"/>
      <c r="K7" s="35"/>
      <c r="L7" s="36"/>
      <c r="M7" s="37">
        <f>SUM(M8:M19)</f>
        <v>0</v>
      </c>
    </row>
    <row r="8" spans="2:13">
      <c r="B8" s="7">
        <v>1</v>
      </c>
      <c r="C8" s="8" t="s">
        <v>22</v>
      </c>
      <c r="D8" s="7">
        <v>1</v>
      </c>
      <c r="E8" s="12">
        <v>2.5000000000000001E-2</v>
      </c>
      <c r="F8" s="13">
        <v>1.6</v>
      </c>
      <c r="G8" s="13">
        <v>18.5</v>
      </c>
      <c r="H8" s="13">
        <f>D8*F8*G8</f>
        <v>29.6</v>
      </c>
      <c r="I8" s="13">
        <f>H8*E8</f>
        <v>0.7400000000000001</v>
      </c>
      <c r="J8" s="14">
        <f>I8</f>
        <v>0.7400000000000001</v>
      </c>
      <c r="K8" s="9" t="s">
        <v>6</v>
      </c>
      <c r="L8" s="10"/>
      <c r="M8" s="11">
        <f t="shared" ref="M8:M39" si="0">J8*L8</f>
        <v>0</v>
      </c>
    </row>
    <row r="9" spans="2:13">
      <c r="B9" s="7"/>
      <c r="C9" s="8"/>
      <c r="D9" s="7">
        <v>2</v>
      </c>
      <c r="E9" s="12">
        <v>2.5000000000000001E-2</v>
      </c>
      <c r="F9" s="13">
        <v>1.6</v>
      </c>
      <c r="G9" s="13">
        <v>2.85</v>
      </c>
      <c r="H9" s="13">
        <f t="shared" ref="H9:H10" si="1">D9*F9*G9</f>
        <v>9.120000000000001</v>
      </c>
      <c r="I9" s="13">
        <f t="shared" ref="I9:I10" si="2">H9*E9</f>
        <v>0.22800000000000004</v>
      </c>
      <c r="J9" s="14">
        <f t="shared" ref="J9:J10" si="3">I9</f>
        <v>0.22800000000000004</v>
      </c>
      <c r="K9" s="9" t="s">
        <v>6</v>
      </c>
      <c r="L9" s="10"/>
      <c r="M9" s="11">
        <f t="shared" si="0"/>
        <v>0</v>
      </c>
    </row>
    <row r="10" spans="2:13">
      <c r="B10" s="7"/>
      <c r="C10" s="8"/>
      <c r="D10" s="7">
        <v>1</v>
      </c>
      <c r="E10" s="12">
        <v>2.5000000000000001E-2</v>
      </c>
      <c r="F10" s="13">
        <v>0.25</v>
      </c>
      <c r="G10" s="13">
        <f>G9*2+G8</f>
        <v>24.2</v>
      </c>
      <c r="H10" s="13">
        <f t="shared" si="1"/>
        <v>6.05</v>
      </c>
      <c r="I10" s="13">
        <f t="shared" si="2"/>
        <v>0.15125</v>
      </c>
      <c r="J10" s="14">
        <f t="shared" si="3"/>
        <v>0.15125</v>
      </c>
      <c r="K10" s="9" t="s">
        <v>6</v>
      </c>
      <c r="L10" s="10"/>
      <c r="M10" s="11">
        <f t="shared" si="0"/>
        <v>0</v>
      </c>
    </row>
    <row r="11" spans="2:13" ht="31.5">
      <c r="B11" s="7">
        <v>2</v>
      </c>
      <c r="C11" s="8" t="s">
        <v>7</v>
      </c>
      <c r="D11" s="15">
        <f>25/0.6</f>
        <v>41.666666666666671</v>
      </c>
      <c r="E11" s="12">
        <v>0.04</v>
      </c>
      <c r="F11" s="13">
        <v>0.06</v>
      </c>
      <c r="G11" s="13">
        <f>1.5*2+0.3*3</f>
        <v>3.9</v>
      </c>
      <c r="H11" s="13"/>
      <c r="I11" s="13">
        <f>D11*E11*F11*G11</f>
        <v>0.39000000000000007</v>
      </c>
      <c r="J11" s="14">
        <f>I11</f>
        <v>0.39000000000000007</v>
      </c>
      <c r="K11" s="9" t="s">
        <v>6</v>
      </c>
      <c r="L11" s="10"/>
      <c r="M11" s="11">
        <f t="shared" si="0"/>
        <v>0</v>
      </c>
    </row>
    <row r="12" spans="2:13">
      <c r="B12" s="7">
        <f>B11+1</f>
        <v>3</v>
      </c>
      <c r="C12" s="8" t="s">
        <v>2</v>
      </c>
      <c r="D12" s="7"/>
      <c r="E12" s="12"/>
      <c r="F12" s="13"/>
      <c r="G12" s="13">
        <f>24+6*5</f>
        <v>54</v>
      </c>
      <c r="H12" s="13"/>
      <c r="I12" s="13"/>
      <c r="J12" s="14">
        <f>G12</f>
        <v>54</v>
      </c>
      <c r="K12" s="9" t="s">
        <v>8</v>
      </c>
      <c r="L12" s="10"/>
      <c r="M12" s="11">
        <f t="shared" si="0"/>
        <v>0</v>
      </c>
    </row>
    <row r="13" spans="2:13" ht="31.5">
      <c r="B13" s="7">
        <f t="shared" ref="B13:B19" si="4">B12+1</f>
        <v>4</v>
      </c>
      <c r="C13" s="8" t="s">
        <v>27</v>
      </c>
      <c r="D13" s="16">
        <f>2*(18.5/1.5)</f>
        <v>24.666666666666668</v>
      </c>
      <c r="E13" s="12">
        <v>2.5000000000000001E-2</v>
      </c>
      <c r="F13" s="13">
        <v>0.2</v>
      </c>
      <c r="G13" s="13">
        <v>5.85</v>
      </c>
      <c r="H13" s="13">
        <f>D13*F13*G13</f>
        <v>28.86</v>
      </c>
      <c r="I13" s="13">
        <f>H13*E13</f>
        <v>0.72150000000000003</v>
      </c>
      <c r="J13" s="14">
        <f>I13</f>
        <v>0.72150000000000003</v>
      </c>
      <c r="K13" s="9" t="s">
        <v>6</v>
      </c>
      <c r="L13" s="10"/>
      <c r="M13" s="11">
        <f t="shared" si="0"/>
        <v>0</v>
      </c>
    </row>
    <row r="14" spans="2:13" ht="31.5">
      <c r="B14" s="7">
        <f t="shared" si="4"/>
        <v>5</v>
      </c>
      <c r="C14" s="8" t="s">
        <v>15</v>
      </c>
      <c r="D14" s="7">
        <v>3</v>
      </c>
      <c r="E14" s="12">
        <v>2.5000000000000001E-2</v>
      </c>
      <c r="F14" s="13">
        <v>0.2</v>
      </c>
      <c r="G14" s="13">
        <v>25.5</v>
      </c>
      <c r="H14" s="13">
        <f>D14*F14*G14</f>
        <v>15.300000000000002</v>
      </c>
      <c r="I14" s="13">
        <f>H14*E14</f>
        <v>0.38250000000000006</v>
      </c>
      <c r="J14" s="14">
        <f>I14</f>
        <v>0.38250000000000006</v>
      </c>
      <c r="K14" s="9" t="s">
        <v>6</v>
      </c>
      <c r="L14" s="10"/>
      <c r="M14" s="11">
        <f t="shared" si="0"/>
        <v>0</v>
      </c>
    </row>
    <row r="15" spans="2:13" ht="31.5">
      <c r="B15" s="7">
        <f t="shared" si="4"/>
        <v>6</v>
      </c>
      <c r="C15" s="8" t="s">
        <v>27</v>
      </c>
      <c r="D15" s="16">
        <f>2*2*(10.2/1.5)</f>
        <v>27.2</v>
      </c>
      <c r="E15" s="12">
        <v>2.5000000000000001E-2</v>
      </c>
      <c r="F15" s="13">
        <v>0.2</v>
      </c>
      <c r="G15" s="13">
        <v>2.6</v>
      </c>
      <c r="H15" s="13">
        <f>D15*F15*G15</f>
        <v>14.144000000000002</v>
      </c>
      <c r="I15" s="13">
        <f>H15*E15</f>
        <v>0.35360000000000008</v>
      </c>
      <c r="J15" s="14">
        <f>I15</f>
        <v>0.35360000000000008</v>
      </c>
      <c r="K15" s="9" t="s">
        <v>6</v>
      </c>
      <c r="L15" s="10"/>
      <c r="M15" s="11">
        <f t="shared" si="0"/>
        <v>0</v>
      </c>
    </row>
    <row r="16" spans="2:13" ht="31.5">
      <c r="B16" s="7">
        <f t="shared" si="4"/>
        <v>7</v>
      </c>
      <c r="C16" s="8" t="s">
        <v>15</v>
      </c>
      <c r="D16" s="7">
        <f>2*3</f>
        <v>6</v>
      </c>
      <c r="E16" s="12">
        <v>2.5000000000000001E-2</v>
      </c>
      <c r="F16" s="13">
        <v>0.2</v>
      </c>
      <c r="G16" s="13">
        <v>10.199999999999999</v>
      </c>
      <c r="H16" s="13">
        <f>D16*F16*G16</f>
        <v>12.24</v>
      </c>
      <c r="I16" s="13">
        <f>H16*E16</f>
        <v>0.30600000000000005</v>
      </c>
      <c r="J16" s="14">
        <f>I16</f>
        <v>0.30600000000000005</v>
      </c>
      <c r="K16" s="9" t="s">
        <v>6</v>
      </c>
      <c r="L16" s="10"/>
      <c r="M16" s="11">
        <f t="shared" si="0"/>
        <v>0</v>
      </c>
    </row>
    <row r="17" spans="2:13">
      <c r="B17" s="7">
        <f t="shared" si="4"/>
        <v>8</v>
      </c>
      <c r="C17" s="8" t="s">
        <v>9</v>
      </c>
      <c r="D17" s="7">
        <v>1</v>
      </c>
      <c r="E17" s="13"/>
      <c r="F17" s="13"/>
      <c r="G17" s="13"/>
      <c r="H17" s="13"/>
      <c r="I17" s="13"/>
      <c r="J17" s="14">
        <v>1</v>
      </c>
      <c r="K17" s="9" t="s">
        <v>10</v>
      </c>
      <c r="L17" s="10"/>
      <c r="M17" s="11">
        <f t="shared" si="0"/>
        <v>0</v>
      </c>
    </row>
    <row r="18" spans="2:13">
      <c r="B18" s="7">
        <f t="shared" si="4"/>
        <v>9</v>
      </c>
      <c r="C18" s="8" t="s">
        <v>16</v>
      </c>
      <c r="D18" s="7"/>
      <c r="E18" s="13">
        <v>0.1</v>
      </c>
      <c r="F18" s="13">
        <v>1.5</v>
      </c>
      <c r="G18" s="13">
        <f>G8+2*G9</f>
        <v>24.2</v>
      </c>
      <c r="H18" s="13"/>
      <c r="I18" s="13"/>
      <c r="J18" s="14">
        <f>F18*G18*E18</f>
        <v>3.63</v>
      </c>
      <c r="K18" s="9" t="s">
        <v>6</v>
      </c>
      <c r="L18" s="10"/>
      <c r="M18" s="11">
        <f t="shared" si="0"/>
        <v>0</v>
      </c>
    </row>
    <row r="19" spans="2:13">
      <c r="B19" s="7">
        <f t="shared" si="4"/>
        <v>10</v>
      </c>
      <c r="C19" s="8" t="s">
        <v>11</v>
      </c>
      <c r="D19" s="7"/>
      <c r="E19" s="13"/>
      <c r="F19" s="13"/>
      <c r="G19" s="13"/>
      <c r="H19" s="13"/>
      <c r="I19" s="13"/>
      <c r="J19" s="14">
        <f>1.5*((SUM(J8:J11)+SUM(J13:J16)+J18))</f>
        <v>10.354275000000001</v>
      </c>
      <c r="K19" s="9" t="s">
        <v>6</v>
      </c>
      <c r="L19" s="10"/>
      <c r="M19" s="11">
        <f t="shared" si="0"/>
        <v>0</v>
      </c>
    </row>
    <row r="20" spans="2:13">
      <c r="B20" s="7"/>
      <c r="C20" s="8"/>
      <c r="D20" s="7"/>
      <c r="E20" s="13"/>
      <c r="F20" s="13"/>
      <c r="G20" s="13"/>
      <c r="H20" s="13"/>
      <c r="I20" s="13"/>
      <c r="J20" s="14"/>
      <c r="K20" s="9"/>
      <c r="L20" s="10"/>
      <c r="M20" s="11"/>
    </row>
    <row r="21" spans="2:13">
      <c r="B21" s="32" t="s">
        <v>25</v>
      </c>
      <c r="C21" s="33" t="s">
        <v>13</v>
      </c>
      <c r="D21" s="34"/>
      <c r="E21" s="38"/>
      <c r="F21" s="38"/>
      <c r="G21" s="38"/>
      <c r="H21" s="38"/>
      <c r="I21" s="38"/>
      <c r="J21" s="39"/>
      <c r="K21" s="35"/>
      <c r="L21" s="36"/>
      <c r="M21" s="37">
        <f>SUM(M22:M38)</f>
        <v>0</v>
      </c>
    </row>
    <row r="22" spans="2:13">
      <c r="B22" s="7">
        <v>1</v>
      </c>
      <c r="C22" s="8" t="s">
        <v>21</v>
      </c>
      <c r="D22" s="7"/>
      <c r="E22" s="13"/>
      <c r="F22" s="13"/>
      <c r="G22" s="13"/>
      <c r="H22" s="13"/>
      <c r="I22" s="13"/>
      <c r="J22" s="14"/>
      <c r="K22" s="9"/>
      <c r="L22" s="10"/>
      <c r="M22" s="11"/>
    </row>
    <row r="23" spans="2:13">
      <c r="B23" s="17" t="s">
        <v>29</v>
      </c>
      <c r="C23" s="18" t="s">
        <v>17</v>
      </c>
      <c r="D23" s="15">
        <v>1</v>
      </c>
      <c r="E23" s="12"/>
      <c r="F23" s="13">
        <f t="shared" ref="F23:G25" si="5">F8</f>
        <v>1.6</v>
      </c>
      <c r="G23" s="13">
        <f t="shared" si="5"/>
        <v>18.5</v>
      </c>
      <c r="H23" s="13">
        <f>F23*G23</f>
        <v>29.6</v>
      </c>
      <c r="I23" s="13"/>
      <c r="J23" s="14">
        <f>H23</f>
        <v>29.6</v>
      </c>
      <c r="K23" s="9" t="s">
        <v>5</v>
      </c>
      <c r="L23" s="10"/>
      <c r="M23" s="11">
        <f t="shared" si="0"/>
        <v>0</v>
      </c>
    </row>
    <row r="24" spans="2:13">
      <c r="B24" s="7"/>
      <c r="C24" s="18"/>
      <c r="D24" s="15"/>
      <c r="E24" s="12"/>
      <c r="F24" s="13">
        <f t="shared" si="5"/>
        <v>1.6</v>
      </c>
      <c r="G24" s="13">
        <f t="shared" si="5"/>
        <v>2.85</v>
      </c>
      <c r="H24" s="13">
        <f t="shared" ref="H24:H25" si="6">F24*G24</f>
        <v>4.5600000000000005</v>
      </c>
      <c r="I24" s="13"/>
      <c r="J24" s="14">
        <f t="shared" ref="J24:J25" si="7">H24</f>
        <v>4.5600000000000005</v>
      </c>
      <c r="K24" s="9" t="s">
        <v>5</v>
      </c>
      <c r="L24" s="10"/>
      <c r="M24" s="11">
        <f t="shared" si="0"/>
        <v>0</v>
      </c>
    </row>
    <row r="25" spans="2:13">
      <c r="B25" s="7"/>
      <c r="C25" s="18"/>
      <c r="D25" s="15"/>
      <c r="E25" s="12"/>
      <c r="F25" s="13">
        <f t="shared" si="5"/>
        <v>0.25</v>
      </c>
      <c r="G25" s="13">
        <f t="shared" si="5"/>
        <v>24.2</v>
      </c>
      <c r="H25" s="13">
        <f t="shared" si="6"/>
        <v>6.05</v>
      </c>
      <c r="I25" s="13"/>
      <c r="J25" s="14">
        <f t="shared" si="7"/>
        <v>6.05</v>
      </c>
      <c r="K25" s="9" t="s">
        <v>5</v>
      </c>
      <c r="L25" s="10"/>
      <c r="M25" s="11">
        <f t="shared" si="0"/>
        <v>0</v>
      </c>
    </row>
    <row r="26" spans="2:13" ht="47.25">
      <c r="B26" s="17" t="s">
        <v>30</v>
      </c>
      <c r="C26" s="18" t="s">
        <v>18</v>
      </c>
      <c r="D26" s="15">
        <f>25/0.3</f>
        <v>83.333333333333343</v>
      </c>
      <c r="E26" s="12">
        <v>0.03</v>
      </c>
      <c r="F26" s="13">
        <v>0.06</v>
      </c>
      <c r="G26" s="13">
        <f>1.5*2+0.3*3</f>
        <v>3.9</v>
      </c>
      <c r="H26" s="13"/>
      <c r="I26" s="13">
        <f>D26*E26*F26*G26</f>
        <v>0.58499999999999996</v>
      </c>
      <c r="J26" s="14">
        <f>I26</f>
        <v>0.58499999999999996</v>
      </c>
      <c r="K26" s="9" t="s">
        <v>6</v>
      </c>
      <c r="L26" s="10"/>
      <c r="M26" s="11">
        <f t="shared" si="0"/>
        <v>0</v>
      </c>
    </row>
    <row r="27" spans="2:13" ht="31.5">
      <c r="B27" s="17" t="s">
        <v>31</v>
      </c>
      <c r="C27" s="18" t="s">
        <v>39</v>
      </c>
      <c r="D27" s="15">
        <v>1</v>
      </c>
      <c r="E27" s="12"/>
      <c r="F27" s="13"/>
      <c r="G27" s="13"/>
      <c r="H27" s="13"/>
      <c r="I27" s="13"/>
      <c r="J27" s="14">
        <f>SUM(J23:J25)</f>
        <v>40.21</v>
      </c>
      <c r="K27" s="9" t="s">
        <v>5</v>
      </c>
      <c r="L27" s="10"/>
      <c r="M27" s="11">
        <f t="shared" si="0"/>
        <v>0</v>
      </c>
    </row>
    <row r="28" spans="2:13">
      <c r="B28" s="17" t="s">
        <v>32</v>
      </c>
      <c r="C28" s="18" t="s">
        <v>19</v>
      </c>
      <c r="D28" s="15"/>
      <c r="E28" s="12"/>
      <c r="F28" s="13"/>
      <c r="G28" s="13"/>
      <c r="H28" s="13"/>
      <c r="I28" s="13"/>
      <c r="J28" s="14">
        <f>J27</f>
        <v>40.21</v>
      </c>
      <c r="K28" s="9" t="s">
        <v>5</v>
      </c>
      <c r="L28" s="10"/>
      <c r="M28" s="11">
        <f t="shared" si="0"/>
        <v>0</v>
      </c>
    </row>
    <row r="29" spans="2:13" ht="31.5">
      <c r="B29" s="17" t="s">
        <v>33</v>
      </c>
      <c r="C29" s="18" t="s">
        <v>20</v>
      </c>
      <c r="D29" s="15"/>
      <c r="E29" s="12">
        <v>2.5000000000000001E-2</v>
      </c>
      <c r="F29" s="13">
        <v>0.04</v>
      </c>
      <c r="G29" s="13">
        <f>SUM(G23:G25)/0.3*F23</f>
        <v>242.93333333333337</v>
      </c>
      <c r="H29" s="13"/>
      <c r="I29" s="13"/>
      <c r="J29" s="14">
        <f>E29*F29*G29</f>
        <v>0.24293333333333336</v>
      </c>
      <c r="K29" s="9" t="s">
        <v>6</v>
      </c>
      <c r="L29" s="10"/>
      <c r="M29" s="11">
        <f t="shared" si="0"/>
        <v>0</v>
      </c>
    </row>
    <row r="30" spans="2:13" ht="63">
      <c r="B30" s="17" t="s">
        <v>34</v>
      </c>
      <c r="C30" s="18" t="s">
        <v>40</v>
      </c>
      <c r="D30" s="7">
        <v>1</v>
      </c>
      <c r="E30" s="12">
        <v>0.02</v>
      </c>
      <c r="F30" s="13">
        <v>1.6</v>
      </c>
      <c r="G30" s="13">
        <v>18.5</v>
      </c>
      <c r="H30" s="13">
        <f>D30*F30*G30</f>
        <v>29.6</v>
      </c>
      <c r="I30" s="13"/>
      <c r="J30" s="14">
        <f>H30</f>
        <v>29.6</v>
      </c>
      <c r="K30" s="9" t="s">
        <v>5</v>
      </c>
      <c r="L30" s="10"/>
      <c r="M30" s="11">
        <f t="shared" si="0"/>
        <v>0</v>
      </c>
    </row>
    <row r="31" spans="2:13">
      <c r="B31" s="7"/>
      <c r="C31" s="8"/>
      <c r="D31" s="7">
        <v>2</v>
      </c>
      <c r="E31" s="12">
        <v>0.02</v>
      </c>
      <c r="F31" s="13">
        <v>1.6</v>
      </c>
      <c r="G31" s="13">
        <v>2.85</v>
      </c>
      <c r="H31" s="13">
        <f t="shared" ref="H31:H32" si="8">D31*F31*G31</f>
        <v>9.120000000000001</v>
      </c>
      <c r="I31" s="13"/>
      <c r="J31" s="14">
        <f t="shared" ref="J31" si="9">H31</f>
        <v>9.120000000000001</v>
      </c>
      <c r="K31" s="9" t="s">
        <v>5</v>
      </c>
      <c r="L31" s="10"/>
      <c r="M31" s="11">
        <f t="shared" si="0"/>
        <v>0</v>
      </c>
    </row>
    <row r="32" spans="2:13">
      <c r="B32" s="7"/>
      <c r="C32" s="8"/>
      <c r="D32" s="7">
        <v>1</v>
      </c>
      <c r="E32" s="12">
        <v>0.02</v>
      </c>
      <c r="F32" s="13">
        <v>0.3</v>
      </c>
      <c r="G32" s="13">
        <f>G31*2+G30</f>
        <v>24.2</v>
      </c>
      <c r="H32" s="13">
        <f t="shared" si="8"/>
        <v>7.26</v>
      </c>
      <c r="I32" s="13"/>
      <c r="J32" s="14">
        <f>H32</f>
        <v>7.26</v>
      </c>
      <c r="K32" s="9" t="s">
        <v>5</v>
      </c>
      <c r="L32" s="10"/>
      <c r="M32" s="11">
        <f t="shared" si="0"/>
        <v>0</v>
      </c>
    </row>
    <row r="33" spans="2:13" ht="31.5">
      <c r="B33" s="7">
        <v>3</v>
      </c>
      <c r="C33" s="8" t="s">
        <v>37</v>
      </c>
      <c r="D33" s="7"/>
      <c r="E33" s="12"/>
      <c r="F33" s="13"/>
      <c r="G33" s="13"/>
      <c r="H33" s="13"/>
      <c r="I33" s="13"/>
      <c r="J33" s="14">
        <v>159</v>
      </c>
      <c r="K33" s="9" t="s">
        <v>5</v>
      </c>
      <c r="L33" s="10"/>
      <c r="M33" s="11">
        <f t="shared" si="0"/>
        <v>0</v>
      </c>
    </row>
    <row r="34" spans="2:13" ht="31.5">
      <c r="B34" s="7">
        <f>B22+1</f>
        <v>2</v>
      </c>
      <c r="C34" s="8" t="s">
        <v>26</v>
      </c>
      <c r="D34" s="7"/>
      <c r="E34" s="13"/>
      <c r="F34" s="13"/>
      <c r="G34" s="13"/>
      <c r="H34" s="13"/>
      <c r="I34" s="13"/>
      <c r="J34" s="14">
        <v>1</v>
      </c>
      <c r="K34" s="9" t="s">
        <v>10</v>
      </c>
      <c r="L34" s="10"/>
      <c r="M34" s="11">
        <f t="shared" si="0"/>
        <v>0</v>
      </c>
    </row>
    <row r="35" spans="2:13" ht="31.5">
      <c r="B35" s="7">
        <f>B34+1</f>
        <v>3</v>
      </c>
      <c r="C35" s="8" t="s">
        <v>44</v>
      </c>
      <c r="D35" s="7"/>
      <c r="E35" s="13"/>
      <c r="F35" s="13"/>
      <c r="G35" s="13"/>
      <c r="H35" s="13"/>
      <c r="I35" s="13"/>
      <c r="J35" s="14">
        <f>H14+H16</f>
        <v>27.540000000000003</v>
      </c>
      <c r="K35" s="9" t="s">
        <v>5</v>
      </c>
      <c r="L35" s="10"/>
      <c r="M35" s="11">
        <f t="shared" si="0"/>
        <v>0</v>
      </c>
    </row>
    <row r="36" spans="2:13" ht="31.5">
      <c r="B36" s="7">
        <f>B35+1</f>
        <v>4</v>
      </c>
      <c r="C36" s="8" t="s">
        <v>43</v>
      </c>
      <c r="D36" s="7"/>
      <c r="E36" s="19"/>
      <c r="F36" s="19"/>
      <c r="G36" s="19"/>
      <c r="H36" s="19"/>
      <c r="I36" s="19"/>
      <c r="J36" s="14">
        <f>H13+H15</f>
        <v>43.004000000000005</v>
      </c>
      <c r="K36" s="9" t="s">
        <v>5</v>
      </c>
      <c r="L36" s="10"/>
      <c r="M36" s="11">
        <f t="shared" si="0"/>
        <v>0</v>
      </c>
    </row>
    <row r="37" spans="2:13" ht="31.5">
      <c r="B37" s="7">
        <f t="shared" ref="B37:B38" si="10">B36+1</f>
        <v>5</v>
      </c>
      <c r="C37" s="8" t="s">
        <v>42</v>
      </c>
      <c r="D37" s="7"/>
      <c r="E37" s="19"/>
      <c r="F37" s="19"/>
      <c r="G37" s="19"/>
      <c r="H37" s="19"/>
      <c r="I37" s="19"/>
      <c r="J37" s="14">
        <f>J30+J31+J32</f>
        <v>45.98</v>
      </c>
      <c r="K37" s="9" t="s">
        <v>5</v>
      </c>
      <c r="L37" s="10"/>
      <c r="M37" s="11">
        <f t="shared" si="0"/>
        <v>0</v>
      </c>
    </row>
    <row r="38" spans="2:13" ht="31.5">
      <c r="B38" s="7">
        <f t="shared" si="10"/>
        <v>6</v>
      </c>
      <c r="C38" s="8" t="s">
        <v>41</v>
      </c>
      <c r="D38" s="7"/>
      <c r="E38" s="19"/>
      <c r="F38" s="19"/>
      <c r="G38" s="19"/>
      <c r="H38" s="19"/>
      <c r="I38" s="19"/>
      <c r="J38" s="45">
        <f>SUM(J35:J36)*2*1.08</f>
        <v>152.37504000000004</v>
      </c>
      <c r="K38" s="9" t="s">
        <v>5</v>
      </c>
      <c r="L38" s="10"/>
      <c r="M38" s="11">
        <f t="shared" si="0"/>
        <v>0</v>
      </c>
    </row>
    <row r="39" spans="2:13" ht="31.5">
      <c r="B39" s="20">
        <v>7</v>
      </c>
      <c r="C39" s="21" t="s">
        <v>47</v>
      </c>
      <c r="D39" s="20">
        <v>18.5</v>
      </c>
      <c r="E39" s="22" t="s">
        <v>8</v>
      </c>
      <c r="F39" s="22">
        <v>160</v>
      </c>
      <c r="G39" s="22">
        <v>2960</v>
      </c>
      <c r="H39" s="22"/>
      <c r="I39" s="22"/>
      <c r="J39" s="44">
        <v>18.5</v>
      </c>
      <c r="K39" s="23" t="s">
        <v>3</v>
      </c>
      <c r="L39" s="24"/>
      <c r="M39" s="25">
        <f t="shared" si="0"/>
        <v>0</v>
      </c>
    </row>
    <row r="40" spans="2:13">
      <c r="C40" s="1"/>
      <c r="E40" s="3"/>
      <c r="F40" s="3"/>
      <c r="G40" s="3"/>
      <c r="H40" s="3"/>
      <c r="I40" s="3"/>
      <c r="J40" s="41" t="s">
        <v>46</v>
      </c>
      <c r="L40" s="42" t="s">
        <v>38</v>
      </c>
      <c r="M40" s="6">
        <f>M4+M7+M21</f>
        <v>0</v>
      </c>
    </row>
    <row r="41" spans="2:13">
      <c r="J41" s="41"/>
      <c r="M41" s="6"/>
    </row>
    <row r="42" spans="2:13">
      <c r="J42" s="41"/>
      <c r="M42" s="6"/>
    </row>
  </sheetData>
  <pageMargins left="0.7" right="0.7" top="0.75" bottom="0.75" header="0.3" footer="0.3"/>
  <pageSetup paperSize="9" scale="7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Budynek C</vt:lpstr>
      <vt:lpstr>'Budynek C'!Obszar_wydruku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Kwiatkowski</dc:creator>
  <cp:lastModifiedBy>Wioletta Kulkowska-Myszke</cp:lastModifiedBy>
  <cp:lastPrinted>2024-11-02T17:24:08Z</cp:lastPrinted>
  <dcterms:created xsi:type="dcterms:W3CDTF">2024-08-08T19:26:35Z</dcterms:created>
  <dcterms:modified xsi:type="dcterms:W3CDTF">2024-11-06T08:20:47Z</dcterms:modified>
</cp:coreProperties>
</file>